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https://csusm-my.sharepoint.com/personal/jcook_csusm_edu/Documents/Benefits/Fidelity/Catchup Worksheets/"/>
    </mc:Choice>
  </mc:AlternateContent>
  <xr:revisionPtr revIDLastSave="0" documentId="8_{BAA96953-AD3F-4071-ACCF-D378732BEF89}" xr6:coauthVersionLast="47" xr6:coauthVersionMax="47" xr10:uidLastSave="{00000000-0000-0000-0000-000000000000}"/>
  <workbookProtection workbookAlgorithmName="SHA-512" workbookHashValue="wIpKuxvWRRwBUclFEq3fYgLLRtWe2vMppHTl6mKeLXH9evnYVi5xmLbTtUyAhvleSQJI3Rs6ZYC7gBpumHUTOA==" workbookSaltValue="pgGqDsdZG0RMTqAhZt+XSg==" workbookSpinCount="100000" lockStructure="1"/>
  <bookViews>
    <workbookView xWindow="3075" yWindow="3075" windowWidth="21600" windowHeight="11295" xr2:uid="{25CBB9F3-AAC0-4984-BF6A-CC30496EA583}"/>
  </bookViews>
  <sheets>
    <sheet name="Sheet1" sheetId="1" r:id="rId1"/>
  </sheets>
  <externalReferences>
    <externalReference r:id="rId2"/>
  </externalReferences>
  <definedNames>
    <definedName name="Yr">[1]Constants!$D$3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26" i="1" l="1"/>
  <c r="I31" i="1"/>
  <c r="J31" i="1" s="1"/>
  <c r="D34" i="1"/>
  <c r="B23" i="1" s="1"/>
  <c r="B24" i="1" l="1"/>
  <c r="I30" i="1" l="1"/>
  <c r="J30" i="1" s="1"/>
  <c r="I29" i="1"/>
  <c r="J29" i="1" s="1"/>
  <c r="I28" i="1"/>
  <c r="J28" i="1" s="1"/>
  <c r="I27" i="1"/>
  <c r="J27" i="1" s="1"/>
  <c r="I26" i="1"/>
  <c r="J26" i="1" s="1"/>
  <c r="I25" i="1"/>
  <c r="J25" i="1" s="1"/>
  <c r="I24" i="1"/>
  <c r="J24" i="1" s="1"/>
  <c r="I23" i="1"/>
  <c r="J23" i="1" s="1"/>
  <c r="I22" i="1"/>
  <c r="J22" i="1" s="1"/>
  <c r="I21" i="1"/>
  <c r="J21" i="1" s="1"/>
  <c r="I20" i="1"/>
  <c r="J20" i="1" s="1"/>
  <c r="I19" i="1"/>
  <c r="J19" i="1" s="1"/>
  <c r="I18" i="1"/>
  <c r="J18" i="1" s="1"/>
  <c r="I17" i="1"/>
  <c r="J17" i="1" s="1"/>
  <c r="I16" i="1"/>
  <c r="J16" i="1" s="1"/>
  <c r="I15" i="1"/>
  <c r="J15" i="1" s="1"/>
  <c r="I14" i="1"/>
  <c r="J14" i="1" s="1"/>
  <c r="I13" i="1"/>
  <c r="J13" i="1" s="1"/>
  <c r="I12" i="1"/>
  <c r="J12" i="1" s="1"/>
  <c r="I11" i="1"/>
  <c r="J11" i="1" s="1"/>
  <c r="I10" i="1"/>
  <c r="J10" i="1" s="1"/>
  <c r="I9" i="1"/>
  <c r="J9" i="1" s="1"/>
  <c r="I8" i="1"/>
  <c r="J8" i="1" s="1"/>
  <c r="I7" i="1"/>
  <c r="J7" i="1" s="1"/>
  <c r="D8" i="1"/>
  <c r="D9" i="1" s="1"/>
  <c r="I6" i="1"/>
  <c r="E34" i="1" l="1"/>
  <c r="B27" i="1" s="1"/>
  <c r="D10" i="1"/>
  <c r="D11" i="1" s="1"/>
  <c r="D12" i="1" s="1"/>
  <c r="D13" i="1" s="1"/>
  <c r="D14" i="1" s="1"/>
  <c r="D15" i="1" s="1"/>
  <c r="D16" i="1" s="1"/>
  <c r="D17" i="1" s="1"/>
  <c r="D18" i="1" s="1"/>
  <c r="D19" i="1" s="1"/>
  <c r="D20" i="1" s="1"/>
  <c r="D21" i="1" s="1"/>
  <c r="D22" i="1" s="1"/>
  <c r="D23" i="1" s="1"/>
  <c r="D24" i="1" s="1"/>
  <c r="D25" i="1" s="1"/>
  <c r="D26" i="1" s="1"/>
  <c r="D27" i="1" s="1"/>
  <c r="D28" i="1" s="1"/>
  <c r="B28" i="1" l="1"/>
  <c r="B29" i="1" s="1"/>
</calcChain>
</file>

<file path=xl/sharedStrings.xml><?xml version="1.0" encoding="utf-8"?>
<sst xmlns="http://schemas.openxmlformats.org/spreadsheetml/2006/main" count="36" uniqueCount="35">
  <si>
    <t xml:space="preserve">This worksheet will help you determine your years of service with the CSU.
You count service from when you first became an employee of the CSU projected through December 31, 2026. </t>
  </si>
  <si>
    <t>Service is based on full-time employment, or its equivalent. Full-time employment means the usual time at work for employees in the position you hold (or held) at the CSU. If you worked that much or more in a year, then you earn a full year (1.0 year) of service. If you worked half that much in a year, then you earn a half year (0.5 year) of service. The percentage of time worked will usually provide a good indication of how much service you earn.</t>
  </si>
  <si>
    <t>If you work for less than a full year (for example in the year you are hired or if you had a period of unpaid leave or severance), then you must prorate your service in those years. For example, if you work full-time for three months in a year in a position normally requiring 12 months of full-time work in a year, then you earn 0.25 years (3 months divided by 12 months) of service. You may refer to your annual CalPERS statement, or register on the myCalPERS website.</t>
  </si>
  <si>
    <t>Instructions:</t>
  </si>
  <si>
    <r>
      <t xml:space="preserve">1. Complete the orange cells below. If you made previous contributions, fill out the respective green cells with how much you contributed each year.
2. Type your name on the signature line, aknowledging the signature disclosure below. 
3. Send this to your campus benefits/payroll office to confirm the years of service (can be found on CalPERS) and have them type their name on the request.
4. Once all signatures are completed, please fax the form to the Systemwide Benefits team at (562)951-4695 or submit it online at calstate.edu/403bsubmit.
</t>
    </r>
    <r>
      <rPr>
        <b/>
        <sz val="10"/>
        <color theme="1"/>
        <rFont val="Aptos Display"/>
        <family val="2"/>
        <scheme val="major"/>
      </rPr>
      <t>Please retain a copy of this for your records and to use in future catchup requests.
If you have any questions with this form, please call (562)951-4411</t>
    </r>
  </si>
  <si>
    <t>Year</t>
  </si>
  <si>
    <t>Deferral *</t>
  </si>
  <si>
    <t>1987-2001</t>
  </si>
  <si>
    <t>Field</t>
  </si>
  <si>
    <t>Input</t>
  </si>
  <si>
    <t>Employee Name (First &amp; Last Name)</t>
  </si>
  <si>
    <t xml:space="preserve">Phone Number </t>
  </si>
  <si>
    <t xml:space="preserve">Email </t>
  </si>
  <si>
    <t>Date of Birth</t>
  </si>
  <si>
    <r>
      <t xml:space="preserve">Last 4 of Social Security Number </t>
    </r>
    <r>
      <rPr>
        <b/>
        <sz val="8"/>
        <color theme="1"/>
        <rFont val="Aptos Display"/>
        <family val="2"/>
        <scheme val="major"/>
      </rPr>
      <t>(do not provide entire SSN)</t>
    </r>
  </si>
  <si>
    <t>Current Salary</t>
  </si>
  <si>
    <t>Age on 12/31/2026</t>
  </si>
  <si>
    <t>Years of Service with CSU</t>
  </si>
  <si>
    <t>Total 403b &amp; 401k contributions Since 1987*</t>
  </si>
  <si>
    <t>Years of service x 5000</t>
  </si>
  <si>
    <t>Max</t>
  </si>
  <si>
    <t>Catch Up Contribution</t>
  </si>
  <si>
    <t>Previous 15-year catchup contributions</t>
  </si>
  <si>
    <t>15-year catchup allowed for this year</t>
  </si>
  <si>
    <t>Total Employee Contribution Limit</t>
  </si>
  <si>
    <t xml:space="preserve">*Include contributions made by you to any Section 401(k) or 403(b) plan (including Roth contributions), or Simplified Employee Pension (SEP). </t>
  </si>
  <si>
    <t>Total Contributions</t>
  </si>
  <si>
    <t>Total 15-Year Catchup</t>
  </si>
  <si>
    <t>If the plan permits both the age 50 catch-up and the special 403(b) catch-ups, you must consider the special 403(b) catch-up first to apply the annual limit. Then, apply the age 50 catch-up to any remaining amount, up to the IRC Section 414(v) limit. For example, a participant eligible for both the age 50 catch-up and $3,000 of the special 403(b) catch-up makes an additional $8,000 in catch-up contributions during 2026. $3,000 of the $8,000 is applied to the special 403(b) catch-up and the remaining $5,000 is applied to the age 50 catch-up. See Treas. Reg. 1.403(b)-4(c)(3)(iv).</t>
  </si>
  <si>
    <r>
      <rPr>
        <b/>
        <sz val="12"/>
        <color theme="1"/>
        <rFont val="Aptos Narrow"/>
        <family val="2"/>
        <scheme val="minor"/>
      </rPr>
      <t>Important Note!</t>
    </r>
    <r>
      <rPr>
        <sz val="10"/>
        <color theme="1"/>
        <rFont val="Aptos Narrow"/>
        <family val="2"/>
        <scheme val="minor"/>
      </rPr>
      <t xml:space="preserve"> Beginning in 2026, employees who turn 50 or older in 2026 and whose 2025 FICA wages (Box 3 on the 2025 Form W-2) exceed $150,000 will be required to make all catch-up contributions on a Roth (after-tax) basis. This requirement applies to catch-up contributions made to the CSU 403(b) Supplemental Retirement Plan (SRP), as well as the State of California Savings Plus 401(k) and 457(b) Plans.
Employees with 2025 FICA wages at or below $150,000 may continue to make catch-up contributions on a pre-tax or Roth basis, depending on plan availability.</t>
    </r>
  </si>
  <si>
    <t>Signatures Required:</t>
  </si>
  <si>
    <t>My Signature below certifies that I have at least 15 years of service and to the best of my knowledge the information used in completing this worksheet is accurate. I understand that I (and/or my financial advisor) is/are solely responsible for the accuracy of the information supplied on this form.</t>
  </si>
  <si>
    <t>Employee Signature</t>
  </si>
  <si>
    <t>Date</t>
  </si>
  <si>
    <t>Campus HR Signature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</si>
</sst>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6" formatCode="&quot;$&quot;#,##0_);[Red]\(&quot;$&quot;#,##0\)"/>
    <numFmt numFmtId="44" formatCode="_(&quot;$&quot;* #,##0.00_);_(&quot;$&quot;* \(#,##0.00\);_(&quot;$&quot;* &quot;-&quot;??_);_(@_)"/>
  </numFmts>
  <fonts count="14" x14ac:knownFonts="1">
    <font>
      <sz val="11"/>
      <color theme="1"/>
      <name val="Aptos Narrow"/>
      <family val="2"/>
      <scheme val="minor"/>
    </font>
    <font>
      <sz val="11"/>
      <color theme="1"/>
      <name val="Aptos Narrow"/>
      <family val="2"/>
      <scheme val="minor"/>
    </font>
    <font>
      <sz val="8"/>
      <name val="Aptos Narrow"/>
      <family val="2"/>
      <scheme val="minor"/>
    </font>
    <font>
      <sz val="10"/>
      <color theme="1"/>
      <name val="Aptos Display"/>
      <family val="2"/>
      <scheme val="major"/>
    </font>
    <font>
      <sz val="10"/>
      <color theme="1"/>
      <name val="Aptos Narrow"/>
      <family val="2"/>
      <scheme val="minor"/>
    </font>
    <font>
      <b/>
      <sz val="10"/>
      <color theme="1"/>
      <name val="Times New Roman"/>
      <family val="1"/>
    </font>
    <font>
      <sz val="10"/>
      <color indexed="12"/>
      <name val="Aptos Display"/>
      <family val="2"/>
      <scheme val="major"/>
    </font>
    <font>
      <sz val="10"/>
      <name val="Aptos Display"/>
      <family val="2"/>
      <scheme val="major"/>
    </font>
    <font>
      <sz val="10"/>
      <color rgb="FF1B1B1B"/>
      <name val="Source Sans Pro"/>
      <family val="2"/>
    </font>
    <font>
      <sz val="10"/>
      <color theme="1"/>
      <name val="Times New Roman"/>
      <family val="1"/>
    </font>
    <font>
      <b/>
      <sz val="10"/>
      <color theme="1"/>
      <name val="Aptos Narrow"/>
      <family val="2"/>
      <scheme val="minor"/>
    </font>
    <font>
      <b/>
      <sz val="10"/>
      <color theme="1"/>
      <name val="Aptos Display"/>
      <family val="2"/>
      <scheme val="major"/>
    </font>
    <font>
      <b/>
      <sz val="8"/>
      <color theme="1"/>
      <name val="Aptos Display"/>
      <family val="2"/>
      <scheme val="major"/>
    </font>
    <font>
      <b/>
      <sz val="12"/>
      <color theme="1"/>
      <name val="Aptos Narrow"/>
      <family val="2"/>
      <scheme val="minor"/>
    </font>
  </fonts>
  <fills count="6">
    <fill>
      <patternFill patternType="none"/>
    </fill>
    <fill>
      <patternFill patternType="gray125"/>
    </fill>
    <fill>
      <patternFill patternType="solid">
        <fgColor theme="5" tint="0.79998168889431442"/>
        <bgColor indexed="64"/>
      </patternFill>
    </fill>
    <fill>
      <patternFill patternType="solid">
        <fgColor rgb="FFFFFF00"/>
        <bgColor indexed="64"/>
      </patternFill>
    </fill>
    <fill>
      <patternFill patternType="solid">
        <fgColor theme="9" tint="0.79998168889431442"/>
        <bgColor indexed="26"/>
      </patternFill>
    </fill>
    <fill>
      <patternFill patternType="solid">
        <fgColor theme="0"/>
        <bgColor indexed="64"/>
      </patternFill>
    </fill>
  </fills>
  <borders count="25">
    <border>
      <left/>
      <right/>
      <top/>
      <bottom/>
      <diagonal/>
    </border>
    <border>
      <left style="medium">
        <color indexed="8"/>
      </left>
      <right style="medium">
        <color indexed="8"/>
      </right>
      <top style="medium">
        <color indexed="8"/>
      </top>
      <bottom style="medium">
        <color indexed="8"/>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bottom style="medium">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2">
    <xf numFmtId="0" fontId="0" fillId="0" borderId="0"/>
    <xf numFmtId="44" fontId="1" fillId="0" borderId="0" applyFont="0" applyFill="0" applyBorder="0" applyAlignment="0" applyProtection="0"/>
  </cellStyleXfs>
  <cellXfs count="75">
    <xf numFmtId="0" fontId="0" fillId="0" borderId="0" xfId="0"/>
    <xf numFmtId="0" fontId="0" fillId="0" borderId="0" xfId="0" applyProtection="1">
      <protection locked="0"/>
    </xf>
    <xf numFmtId="0" fontId="4" fillId="0" borderId="0" xfId="0" applyFont="1" applyProtection="1">
      <protection locked="0"/>
    </xf>
    <xf numFmtId="44" fontId="3" fillId="0" borderId="0" xfId="1" applyFont="1" applyProtection="1">
      <protection locked="0"/>
    </xf>
    <xf numFmtId="0" fontId="3" fillId="0" borderId="0" xfId="0" applyFont="1" applyProtection="1">
      <protection locked="0"/>
    </xf>
    <xf numFmtId="44" fontId="6" fillId="4" borderId="1" xfId="1" applyFont="1" applyFill="1" applyBorder="1" applyAlignment="1" applyProtection="1">
      <protection locked="0"/>
    </xf>
    <xf numFmtId="44" fontId="7" fillId="0" borderId="0" xfId="1" applyFont="1" applyFill="1" applyBorder="1" applyAlignment="1" applyProtection="1">
      <alignment horizontal="right"/>
      <protection locked="0"/>
    </xf>
    <xf numFmtId="44" fontId="3" fillId="0" borderId="0" xfId="0" applyNumberFormat="1" applyFont="1" applyProtection="1">
      <protection locked="0"/>
    </xf>
    <xf numFmtId="44" fontId="3" fillId="0" borderId="0" xfId="1" applyFont="1" applyFill="1" applyBorder="1" applyAlignment="1" applyProtection="1">
      <protection locked="0"/>
    </xf>
    <xf numFmtId="44" fontId="4" fillId="0" borderId="0" xfId="0" applyNumberFormat="1" applyFont="1" applyProtection="1">
      <protection locked="0"/>
    </xf>
    <xf numFmtId="0" fontId="3" fillId="2" borderId="12" xfId="0" applyFont="1" applyFill="1" applyBorder="1" applyAlignment="1" applyProtection="1">
      <alignment vertical="center" wrapText="1"/>
      <protection locked="0"/>
    </xf>
    <xf numFmtId="0" fontId="3" fillId="2" borderId="14" xfId="0" applyFont="1" applyFill="1" applyBorder="1" applyProtection="1">
      <protection locked="0"/>
    </xf>
    <xf numFmtId="0" fontId="3" fillId="2" borderId="14" xfId="0" applyFont="1" applyFill="1" applyBorder="1" applyAlignment="1" applyProtection="1">
      <alignment vertical="center" wrapText="1"/>
      <protection locked="0"/>
    </xf>
    <xf numFmtId="0" fontId="8" fillId="0" borderId="0" xfId="0" applyFont="1" applyAlignment="1" applyProtection="1">
      <alignment wrapText="1"/>
      <protection locked="0"/>
    </xf>
    <xf numFmtId="6" fontId="3" fillId="0" borderId="0" xfId="0" applyNumberFormat="1" applyFont="1" applyProtection="1">
      <protection locked="0"/>
    </xf>
    <xf numFmtId="0" fontId="5" fillId="0" borderId="0" xfId="0" applyFont="1" applyAlignment="1" applyProtection="1">
      <alignment vertical="center"/>
      <protection locked="0"/>
    </xf>
    <xf numFmtId="0" fontId="9" fillId="0" borderId="0" xfId="0" applyFont="1" applyAlignment="1" applyProtection="1">
      <alignment vertical="center"/>
      <protection locked="0"/>
    </xf>
    <xf numFmtId="0" fontId="10" fillId="3" borderId="6" xfId="0" applyFont="1" applyFill="1" applyBorder="1" applyAlignment="1" applyProtection="1">
      <alignment horizontal="center" wrapText="1"/>
      <protection locked="0"/>
    </xf>
    <xf numFmtId="0" fontId="10" fillId="3" borderId="7" xfId="0" applyFont="1" applyFill="1" applyBorder="1" applyAlignment="1" applyProtection="1">
      <alignment horizontal="center" wrapText="1"/>
      <protection locked="0"/>
    </xf>
    <xf numFmtId="0" fontId="10" fillId="3" borderId="16" xfId="0" applyFont="1" applyFill="1" applyBorder="1" applyAlignment="1" applyProtection="1">
      <alignment horizontal="center" wrapText="1"/>
      <protection locked="0"/>
    </xf>
    <xf numFmtId="0" fontId="10" fillId="3" borderId="17" xfId="0" applyFont="1" applyFill="1" applyBorder="1" applyAlignment="1" applyProtection="1">
      <alignment horizontal="center" wrapText="1"/>
      <protection locked="0"/>
    </xf>
    <xf numFmtId="0" fontId="4" fillId="3" borderId="6" xfId="0" applyFont="1" applyFill="1" applyBorder="1" applyProtection="1">
      <protection locked="0"/>
    </xf>
    <xf numFmtId="0" fontId="4" fillId="3" borderId="7" xfId="0" applyFont="1" applyFill="1" applyBorder="1" applyProtection="1">
      <protection locked="0"/>
    </xf>
    <xf numFmtId="0" fontId="4" fillId="3" borderId="16" xfId="0" applyFont="1" applyFill="1" applyBorder="1" applyProtection="1">
      <protection locked="0"/>
    </xf>
    <xf numFmtId="0" fontId="4" fillId="3" borderId="17" xfId="0" applyFont="1" applyFill="1" applyBorder="1" applyProtection="1">
      <protection locked="0"/>
    </xf>
    <xf numFmtId="0" fontId="4" fillId="3" borderId="8" xfId="0" applyFont="1" applyFill="1" applyBorder="1" applyProtection="1">
      <protection locked="0"/>
    </xf>
    <xf numFmtId="0" fontId="4" fillId="3" borderId="10" xfId="0" applyFont="1" applyFill="1" applyBorder="1" applyProtection="1">
      <protection locked="0"/>
    </xf>
    <xf numFmtId="0" fontId="11" fillId="0" borderId="0" xfId="0" applyFont="1"/>
    <xf numFmtId="0" fontId="4" fillId="0" borderId="0" xfId="0" applyFont="1"/>
    <xf numFmtId="0" fontId="5" fillId="0" borderId="2" xfId="0" applyFont="1" applyBorder="1" applyAlignment="1">
      <alignment horizontal="center" vertical="center" wrapText="1"/>
    </xf>
    <xf numFmtId="0" fontId="3" fillId="0" borderId="11" xfId="0" applyFont="1" applyBorder="1" applyAlignment="1">
      <alignment vertical="center" wrapText="1"/>
    </xf>
    <xf numFmtId="0" fontId="3" fillId="0" borderId="13" xfId="0" applyFont="1" applyBorder="1"/>
    <xf numFmtId="0" fontId="3" fillId="0" borderId="13" xfId="0" applyFont="1" applyBorder="1" applyAlignment="1">
      <alignment vertical="center" wrapText="1"/>
    </xf>
    <xf numFmtId="0" fontId="3" fillId="0" borderId="0" xfId="0" applyFont="1"/>
    <xf numFmtId="44" fontId="3" fillId="0" borderId="0" xfId="0" applyNumberFormat="1" applyFont="1"/>
    <xf numFmtId="0" fontId="3" fillId="0" borderId="8" xfId="0" applyFont="1" applyBorder="1"/>
    <xf numFmtId="0" fontId="3" fillId="5" borderId="18" xfId="0" applyFont="1" applyFill="1" applyBorder="1"/>
    <xf numFmtId="0" fontId="3" fillId="0" borderId="19" xfId="0" applyFont="1" applyBorder="1"/>
    <xf numFmtId="0" fontId="3" fillId="0" borderId="16" xfId="0" applyFont="1" applyBorder="1"/>
    <xf numFmtId="0" fontId="3" fillId="0" borderId="23" xfId="0" applyFont="1" applyBorder="1"/>
    <xf numFmtId="0" fontId="3" fillId="2" borderId="24" xfId="0" applyFont="1" applyFill="1" applyBorder="1" applyProtection="1">
      <protection locked="0"/>
    </xf>
    <xf numFmtId="44" fontId="3" fillId="0" borderId="14" xfId="1" applyFont="1" applyFill="1" applyBorder="1" applyAlignment="1" applyProtection="1"/>
    <xf numFmtId="44" fontId="3" fillId="5" borderId="12" xfId="0" applyNumberFormat="1" applyFont="1" applyFill="1" applyBorder="1"/>
    <xf numFmtId="44" fontId="3" fillId="0" borderId="14" xfId="1" applyFont="1" applyBorder="1" applyAlignment="1" applyProtection="1"/>
    <xf numFmtId="44" fontId="3" fillId="0" borderId="15" xfId="1" applyFont="1" applyBorder="1" applyAlignment="1" applyProtection="1"/>
    <xf numFmtId="44" fontId="3" fillId="0" borderId="14" xfId="0" applyNumberFormat="1" applyFont="1" applyBorder="1"/>
    <xf numFmtId="44" fontId="3" fillId="0" borderId="20" xfId="1" applyFont="1" applyBorder="1" applyAlignment="1" applyProtection="1"/>
    <xf numFmtId="0" fontId="3" fillId="0" borderId="0" xfId="0" applyFont="1" applyAlignment="1">
      <alignment wrapText="1"/>
    </xf>
    <xf numFmtId="0" fontId="4" fillId="0" borderId="0" xfId="0" applyFont="1" applyAlignment="1">
      <alignment wrapText="1"/>
    </xf>
    <xf numFmtId="0" fontId="10" fillId="0" borderId="0" xfId="0" applyFont="1" applyAlignment="1">
      <alignment wrapText="1"/>
    </xf>
    <xf numFmtId="0" fontId="3" fillId="0" borderId="0" xfId="0" applyFont="1" applyAlignment="1">
      <alignment horizontal="center"/>
    </xf>
    <xf numFmtId="0" fontId="10" fillId="0" borderId="3" xfId="0" applyFont="1" applyBorder="1" applyAlignment="1">
      <alignment horizontal="center" wrapText="1"/>
    </xf>
    <xf numFmtId="0" fontId="10" fillId="0" borderId="5" xfId="0" applyFont="1" applyBorder="1" applyAlignment="1">
      <alignment horizontal="center" wrapText="1"/>
    </xf>
    <xf numFmtId="0" fontId="10" fillId="0" borderId="6" xfId="0" applyFont="1" applyBorder="1" applyAlignment="1">
      <alignment horizontal="center" wrapText="1"/>
    </xf>
    <xf numFmtId="0" fontId="10" fillId="0" borderId="7" xfId="0" applyFont="1" applyBorder="1" applyAlignment="1">
      <alignment horizontal="center" wrapText="1"/>
    </xf>
    <xf numFmtId="0" fontId="3" fillId="0" borderId="3" xfId="0" applyFont="1" applyBorder="1" applyAlignment="1">
      <alignment horizontal="left" vertical="center" wrapText="1"/>
    </xf>
    <xf numFmtId="0" fontId="3" fillId="0" borderId="4" xfId="0" applyFont="1" applyBorder="1" applyAlignment="1">
      <alignment horizontal="left" vertical="center" wrapText="1"/>
    </xf>
    <xf numFmtId="0" fontId="3" fillId="0" borderId="5" xfId="0" applyFont="1" applyBorder="1" applyAlignment="1">
      <alignment horizontal="left" vertical="center" wrapText="1"/>
    </xf>
    <xf numFmtId="0" fontId="3" fillId="0" borderId="6" xfId="0" applyFont="1" applyBorder="1" applyAlignment="1">
      <alignment horizontal="left" vertical="center" wrapText="1"/>
    </xf>
    <xf numFmtId="0" fontId="3" fillId="0" borderId="0" xfId="0" applyFont="1" applyAlignment="1">
      <alignment horizontal="left" vertical="center" wrapText="1"/>
    </xf>
    <xf numFmtId="0" fontId="3" fillId="0" borderId="7" xfId="0" applyFont="1" applyBorder="1" applyAlignment="1">
      <alignment horizontal="left" vertical="center" wrapText="1"/>
    </xf>
    <xf numFmtId="0" fontId="3" fillId="0" borderId="8" xfId="0" applyFont="1" applyBorder="1" applyAlignment="1">
      <alignment horizontal="left" vertical="center" wrapText="1"/>
    </xf>
    <xf numFmtId="0" fontId="3" fillId="0" borderId="9" xfId="0" applyFont="1" applyBorder="1" applyAlignment="1">
      <alignment horizontal="left" vertical="center" wrapText="1"/>
    </xf>
    <xf numFmtId="0" fontId="3" fillId="0" borderId="10" xfId="0" applyFont="1" applyBorder="1" applyAlignment="1">
      <alignment horizontal="left" vertical="center" wrapText="1"/>
    </xf>
    <xf numFmtId="0" fontId="3" fillId="0" borderId="0" xfId="0" applyFont="1" applyAlignment="1">
      <alignment horizontal="center" wrapText="1"/>
    </xf>
    <xf numFmtId="0" fontId="4" fillId="0" borderId="0" xfId="0" applyFont="1" applyAlignment="1">
      <alignment horizontal="center" wrapText="1"/>
    </xf>
    <xf numFmtId="0" fontId="11" fillId="5" borderId="3" xfId="0" applyFont="1" applyFill="1" applyBorder="1" applyAlignment="1">
      <alignment horizontal="center" wrapText="1"/>
    </xf>
    <xf numFmtId="0" fontId="11" fillId="5" borderId="4" xfId="0" applyFont="1" applyFill="1" applyBorder="1" applyAlignment="1">
      <alignment horizontal="center" wrapText="1"/>
    </xf>
    <xf numFmtId="0" fontId="11" fillId="5" borderId="5" xfId="0" applyFont="1" applyFill="1" applyBorder="1" applyAlignment="1">
      <alignment horizontal="center" wrapText="1"/>
    </xf>
    <xf numFmtId="0" fontId="3" fillId="0" borderId="19" xfId="0" applyFont="1" applyBorder="1" applyAlignment="1">
      <alignment horizontal="center" wrapText="1"/>
    </xf>
    <xf numFmtId="0" fontId="3" fillId="0" borderId="21" xfId="0" applyFont="1" applyBorder="1" applyAlignment="1">
      <alignment horizontal="center" wrapText="1"/>
    </xf>
    <xf numFmtId="0" fontId="3" fillId="0" borderId="22" xfId="0" applyFont="1" applyBorder="1" applyAlignment="1">
      <alignment horizontal="center" wrapText="1"/>
    </xf>
    <xf numFmtId="0" fontId="3" fillId="0" borderId="8" xfId="0" applyFont="1" applyBorder="1" applyAlignment="1">
      <alignment horizontal="center" wrapText="1"/>
    </xf>
    <xf numFmtId="0" fontId="3" fillId="0" borderId="9" xfId="0" applyFont="1" applyBorder="1" applyAlignment="1">
      <alignment horizontal="center" wrapText="1"/>
    </xf>
    <xf numFmtId="0" fontId="3" fillId="0" borderId="10" xfId="0" applyFont="1" applyBorder="1" applyAlignment="1">
      <alignment horizontal="center" wrapText="1"/>
    </xf>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https://thecsu.sharepoint.com/sites/HRM/Payroll/Benefits/SRP/Catch-up%20Worksheet%20-%2015%20Years/2024_Special%20CatchUp%20Contribution%20Worksheet%202025%20New.xls" TargetMode="External"/><Relationship Id="rId1" Type="http://schemas.openxmlformats.org/officeDocument/2006/relationships/externalLinkPath" Target="https://thecsu.sharepoint.com/sites/HRM/Payroll/Benefits/SRP/Catch-up%20Worksheet%20-%2015%20Years/2024_Special%20CatchUp%20Contribution%20Worksheet%202025%20New.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Data Entry"/>
      <sheetName val="Years of Service"/>
      <sheetName val="Printout"/>
      <sheetName val="Constants"/>
      <sheetName val="Sheet1"/>
    </sheetNames>
    <sheetDataSet>
      <sheetData sheetId="0"/>
      <sheetData sheetId="1"/>
      <sheetData sheetId="2"/>
      <sheetData sheetId="3"/>
      <sheetData sheetId="4"/>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DD4ECB-4418-4260-9B4B-0D808EA80F97}">
  <dimension ref="A1:W59"/>
  <sheetViews>
    <sheetView tabSelected="1" zoomScale="108" workbookViewId="0">
      <selection activeCell="N8" sqref="N8"/>
    </sheetView>
  </sheetViews>
  <sheetFormatPr defaultColWidth="8.7109375" defaultRowHeight="15" x14ac:dyDescent="0.25"/>
  <cols>
    <col min="1" max="1" width="44.7109375" style="1" customWidth="1"/>
    <col min="2" max="2" width="25.42578125" style="1" customWidth="1"/>
    <col min="3" max="3" width="11.28515625" style="1" customWidth="1"/>
    <col min="4" max="4" width="14.85546875" style="1" customWidth="1"/>
    <col min="5" max="5" width="19.140625" style="1" customWidth="1"/>
    <col min="6" max="6" width="16.140625" style="1" hidden="1" customWidth="1"/>
    <col min="7" max="7" width="16.7109375" style="1" hidden="1" customWidth="1"/>
    <col min="8" max="8" width="10.140625" style="1" hidden="1" customWidth="1"/>
    <col min="9" max="9" width="7.5703125" style="1" hidden="1" customWidth="1"/>
    <col min="10" max="10" width="10.140625" style="1" hidden="1" customWidth="1"/>
    <col min="11" max="11" width="12.42578125" style="1" customWidth="1"/>
    <col min="12" max="16384" width="8.7109375" style="1"/>
  </cols>
  <sheetData>
    <row r="1" spans="1:23" ht="30" customHeight="1" x14ac:dyDescent="0.25">
      <c r="A1" s="66" t="s">
        <v>0</v>
      </c>
      <c r="B1" s="67"/>
      <c r="C1" s="67"/>
      <c r="D1" s="67"/>
      <c r="E1" s="67"/>
      <c r="F1" s="67"/>
      <c r="G1" s="67"/>
      <c r="H1" s="67"/>
      <c r="I1" s="67"/>
      <c r="J1" s="67"/>
      <c r="K1" s="68"/>
    </row>
    <row r="2" spans="1:23" ht="39.950000000000003" customHeight="1" x14ac:dyDescent="0.25">
      <c r="A2" s="69" t="s">
        <v>1</v>
      </c>
      <c r="B2" s="70"/>
      <c r="C2" s="70"/>
      <c r="D2" s="70"/>
      <c r="E2" s="70"/>
      <c r="F2" s="70"/>
      <c r="G2" s="70"/>
      <c r="H2" s="70"/>
      <c r="I2" s="70"/>
      <c r="J2" s="70"/>
      <c r="K2" s="71"/>
    </row>
    <row r="3" spans="1:23" ht="42.95" customHeight="1" thickBot="1" x14ac:dyDescent="0.3">
      <c r="A3" s="72" t="s">
        <v>2</v>
      </c>
      <c r="B3" s="73"/>
      <c r="C3" s="73"/>
      <c r="D3" s="73"/>
      <c r="E3" s="73"/>
      <c r="F3" s="73"/>
      <c r="G3" s="73"/>
      <c r="H3" s="73"/>
      <c r="I3" s="73"/>
      <c r="J3" s="73"/>
      <c r="K3" s="74"/>
    </row>
    <row r="4" spans="1:23" ht="15.95" customHeight="1" thickBot="1" x14ac:dyDescent="0.3">
      <c r="A4" s="27" t="s">
        <v>3</v>
      </c>
      <c r="B4" s="28"/>
      <c r="C4" s="28"/>
      <c r="D4" s="28"/>
      <c r="E4" s="28"/>
      <c r="F4" s="28"/>
      <c r="G4" s="28"/>
      <c r="H4" s="28"/>
      <c r="I4" s="28"/>
      <c r="J4" s="28"/>
      <c r="K4" s="28"/>
    </row>
    <row r="5" spans="1:23" ht="15.95" customHeight="1" thickBot="1" x14ac:dyDescent="0.3">
      <c r="A5" s="55" t="s">
        <v>4</v>
      </c>
      <c r="B5" s="56"/>
      <c r="C5" s="57"/>
      <c r="D5" s="50" t="s">
        <v>5</v>
      </c>
      <c r="E5" s="50" t="s">
        <v>6</v>
      </c>
      <c r="F5" s="3"/>
      <c r="G5" s="3"/>
      <c r="H5" s="4"/>
      <c r="I5" s="4"/>
      <c r="J5" s="4"/>
      <c r="K5" s="2"/>
      <c r="L5" s="2"/>
      <c r="M5" s="2"/>
      <c r="N5" s="2"/>
      <c r="O5" s="2"/>
      <c r="P5" s="2"/>
      <c r="Q5" s="2"/>
      <c r="R5" s="2"/>
      <c r="S5" s="2"/>
      <c r="T5" s="2"/>
      <c r="U5" s="2"/>
      <c r="V5" s="2"/>
      <c r="W5" s="2"/>
    </row>
    <row r="6" spans="1:23" ht="15.95" customHeight="1" thickBot="1" x14ac:dyDescent="0.3">
      <c r="A6" s="58"/>
      <c r="B6" s="59"/>
      <c r="C6" s="60"/>
      <c r="D6" s="50" t="s">
        <v>7</v>
      </c>
      <c r="E6" s="5">
        <v>0</v>
      </c>
      <c r="F6" s="6">
        <v>9500</v>
      </c>
      <c r="G6" s="3"/>
      <c r="H6" s="4"/>
      <c r="I6" s="7">
        <f t="shared" ref="I6:I23" si="0">MAX(0,E6-F6)</f>
        <v>0</v>
      </c>
      <c r="J6" s="7"/>
      <c r="K6" s="2"/>
      <c r="L6" s="2"/>
      <c r="M6" s="2"/>
      <c r="N6" s="2"/>
      <c r="O6" s="2"/>
      <c r="P6" s="2"/>
      <c r="Q6" s="2"/>
      <c r="R6" s="2"/>
      <c r="S6" s="2"/>
      <c r="T6" s="2"/>
      <c r="U6" s="2"/>
      <c r="V6" s="2"/>
      <c r="W6" s="2"/>
    </row>
    <row r="7" spans="1:23" ht="15.95" customHeight="1" thickBot="1" x14ac:dyDescent="0.3">
      <c r="A7" s="58"/>
      <c r="B7" s="59"/>
      <c r="C7" s="60"/>
      <c r="D7" s="50">
        <v>2002</v>
      </c>
      <c r="E7" s="5"/>
      <c r="F7" s="6">
        <v>11000</v>
      </c>
      <c r="G7" s="8">
        <v>1000</v>
      </c>
      <c r="H7" s="4"/>
      <c r="I7" s="7">
        <f t="shared" si="0"/>
        <v>0</v>
      </c>
      <c r="J7" s="7">
        <f>IF(Sheet1!$B$22&gt;=15,1,0)*MIN(I7,3000)</f>
        <v>0</v>
      </c>
      <c r="K7" s="2"/>
      <c r="L7" s="2"/>
      <c r="M7" s="2"/>
      <c r="N7" s="2"/>
      <c r="O7" s="2"/>
      <c r="P7" s="2"/>
      <c r="Q7" s="2"/>
      <c r="R7" s="2"/>
      <c r="S7" s="2"/>
      <c r="T7" s="2"/>
      <c r="U7" s="2"/>
      <c r="V7" s="2"/>
      <c r="W7" s="2"/>
    </row>
    <row r="8" spans="1:23" ht="15.95" customHeight="1" thickBot="1" x14ac:dyDescent="0.3">
      <c r="A8" s="58"/>
      <c r="B8" s="59"/>
      <c r="C8" s="60"/>
      <c r="D8" s="50">
        <f t="shared" ref="D8:D28" si="1">1+D7</f>
        <v>2003</v>
      </c>
      <c r="E8" s="5"/>
      <c r="F8" s="6">
        <v>12000</v>
      </c>
      <c r="G8" s="8">
        <v>2000</v>
      </c>
      <c r="H8" s="4"/>
      <c r="I8" s="7">
        <f t="shared" si="0"/>
        <v>0</v>
      </c>
      <c r="J8" s="7">
        <f>IF(Sheet1!$B$22&gt;=15,1,0)*MIN(I8,3000)</f>
        <v>0</v>
      </c>
      <c r="K8" s="2"/>
      <c r="L8" s="2"/>
      <c r="M8" s="2"/>
      <c r="N8" s="2"/>
      <c r="O8" s="2"/>
      <c r="P8" s="2"/>
      <c r="Q8" s="2"/>
      <c r="R8" s="2"/>
      <c r="S8" s="2"/>
      <c r="T8" s="2"/>
      <c r="U8" s="2"/>
      <c r="V8" s="2"/>
      <c r="W8" s="2"/>
    </row>
    <row r="9" spans="1:23" ht="15.95" customHeight="1" thickBot="1" x14ac:dyDescent="0.3">
      <c r="A9" s="58"/>
      <c r="B9" s="59"/>
      <c r="C9" s="60"/>
      <c r="D9" s="50">
        <f t="shared" si="1"/>
        <v>2004</v>
      </c>
      <c r="E9" s="5"/>
      <c r="F9" s="6">
        <v>13000</v>
      </c>
      <c r="G9" s="8">
        <v>3000</v>
      </c>
      <c r="H9" s="4"/>
      <c r="I9" s="7">
        <f t="shared" si="0"/>
        <v>0</v>
      </c>
      <c r="J9" s="7">
        <f>IF(Sheet1!$B$22&gt;=15,1,0)*MIN(I9,3000)</f>
        <v>0</v>
      </c>
      <c r="K9" s="2"/>
      <c r="L9" s="2"/>
      <c r="M9" s="2"/>
      <c r="N9" s="2"/>
      <c r="O9" s="2"/>
      <c r="P9" s="2"/>
      <c r="Q9" s="2"/>
      <c r="R9" s="2"/>
      <c r="S9" s="2"/>
      <c r="T9" s="2"/>
      <c r="U9" s="2"/>
      <c r="V9" s="2"/>
      <c r="W9" s="2"/>
    </row>
    <row r="10" spans="1:23" ht="15.95" customHeight="1" thickBot="1" x14ac:dyDescent="0.3">
      <c r="A10" s="58"/>
      <c r="B10" s="59"/>
      <c r="C10" s="60"/>
      <c r="D10" s="50">
        <f>1+D9</f>
        <v>2005</v>
      </c>
      <c r="E10" s="5"/>
      <c r="F10" s="6">
        <v>14000</v>
      </c>
      <c r="G10" s="8">
        <v>4000</v>
      </c>
      <c r="H10" s="4"/>
      <c r="I10" s="7">
        <f t="shared" si="0"/>
        <v>0</v>
      </c>
      <c r="J10" s="7">
        <f>IF(Sheet1!$B$22&gt;=15,1,0)*MIN(I10,3000)</f>
        <v>0</v>
      </c>
      <c r="K10" s="2"/>
      <c r="S10" s="2"/>
      <c r="T10" s="2"/>
      <c r="U10" s="2"/>
      <c r="V10" s="2"/>
      <c r="W10" s="2"/>
    </row>
    <row r="11" spans="1:23" ht="15.75" thickBot="1" x14ac:dyDescent="0.3">
      <c r="A11" s="58"/>
      <c r="B11" s="59"/>
      <c r="C11" s="60"/>
      <c r="D11" s="50">
        <f t="shared" si="1"/>
        <v>2006</v>
      </c>
      <c r="E11" s="5"/>
      <c r="F11" s="6">
        <v>15000</v>
      </c>
      <c r="G11" s="8">
        <v>5000</v>
      </c>
      <c r="H11" s="4"/>
      <c r="I11" s="7">
        <f t="shared" si="0"/>
        <v>0</v>
      </c>
      <c r="J11" s="7">
        <f>IF(Sheet1!$B$22&gt;=15,1,0)*MIN(I11,3000)</f>
        <v>0</v>
      </c>
      <c r="K11" s="2"/>
      <c r="S11" s="2"/>
      <c r="T11" s="2"/>
      <c r="U11" s="2"/>
      <c r="V11" s="2"/>
      <c r="W11" s="2"/>
    </row>
    <row r="12" spans="1:23" ht="15.75" thickBot="1" x14ac:dyDescent="0.3">
      <c r="A12" s="61"/>
      <c r="B12" s="62"/>
      <c r="C12" s="63"/>
      <c r="D12" s="50">
        <f t="shared" si="1"/>
        <v>2007</v>
      </c>
      <c r="E12" s="5"/>
      <c r="F12" s="6">
        <v>15500</v>
      </c>
      <c r="G12" s="8">
        <v>5000</v>
      </c>
      <c r="H12" s="4"/>
      <c r="I12" s="7">
        <f t="shared" si="0"/>
        <v>0</v>
      </c>
      <c r="J12" s="7">
        <f>IF(Sheet1!$B$22&gt;=15,1,0)*MIN(I12,3000)</f>
        <v>0</v>
      </c>
      <c r="K12" s="2"/>
      <c r="S12" s="2"/>
      <c r="T12" s="2"/>
      <c r="U12" s="2"/>
      <c r="V12" s="2"/>
      <c r="W12" s="2"/>
    </row>
    <row r="13" spans="1:23" ht="15" customHeight="1" thickBot="1" x14ac:dyDescent="0.3">
      <c r="A13" s="28"/>
      <c r="B13" s="28"/>
      <c r="C13" s="28"/>
      <c r="D13" s="50">
        <f t="shared" si="1"/>
        <v>2008</v>
      </c>
      <c r="E13" s="5"/>
      <c r="F13" s="6">
        <v>15500</v>
      </c>
      <c r="G13" s="8">
        <v>5000</v>
      </c>
      <c r="H13" s="4"/>
      <c r="I13" s="7">
        <f t="shared" si="0"/>
        <v>0</v>
      </c>
      <c r="J13" s="7">
        <f>IF(Sheet1!$B$22&gt;=15,1,0)*MIN(I13,3000)</f>
        <v>0</v>
      </c>
      <c r="K13" s="9"/>
      <c r="S13" s="2"/>
      <c r="T13" s="2"/>
      <c r="U13" s="2"/>
      <c r="V13" s="2"/>
      <c r="W13" s="2"/>
    </row>
    <row r="14" spans="1:23" ht="15.75" customHeight="1" thickBot="1" x14ac:dyDescent="0.3">
      <c r="A14" s="29" t="s">
        <v>8</v>
      </c>
      <c r="B14" s="29" t="s">
        <v>9</v>
      </c>
      <c r="C14" s="28"/>
      <c r="D14" s="50">
        <f t="shared" si="1"/>
        <v>2009</v>
      </c>
      <c r="E14" s="5"/>
      <c r="F14" s="6">
        <v>16500</v>
      </c>
      <c r="G14" s="8">
        <v>5500</v>
      </c>
      <c r="H14" s="4"/>
      <c r="I14" s="7">
        <f t="shared" si="0"/>
        <v>0</v>
      </c>
      <c r="J14" s="7">
        <f>IF(Sheet1!$B$22&gt;=15,1,0)*MIN(I14,3000)</f>
        <v>0</v>
      </c>
      <c r="K14" s="9"/>
      <c r="S14" s="2"/>
      <c r="T14" s="2"/>
      <c r="U14" s="2"/>
      <c r="V14" s="2"/>
      <c r="W14" s="2"/>
    </row>
    <row r="15" spans="1:23" ht="15.95" customHeight="1" x14ac:dyDescent="0.25">
      <c r="A15" s="30" t="s">
        <v>10</v>
      </c>
      <c r="B15" s="10"/>
      <c r="C15" s="2"/>
      <c r="D15" s="50">
        <f t="shared" si="1"/>
        <v>2010</v>
      </c>
      <c r="E15" s="5"/>
      <c r="F15" s="6">
        <v>16500</v>
      </c>
      <c r="G15" s="8">
        <v>5500</v>
      </c>
      <c r="H15" s="4"/>
      <c r="I15" s="7">
        <f t="shared" si="0"/>
        <v>0</v>
      </c>
      <c r="J15" s="7">
        <f>IF(Sheet1!$B$22&gt;=15,1,0)*MIN(I15,3000)</f>
        <v>0</v>
      </c>
      <c r="K15" s="9"/>
      <c r="S15" s="2"/>
      <c r="T15" s="2"/>
      <c r="U15" s="2"/>
      <c r="V15" s="2"/>
      <c r="W15" s="2"/>
    </row>
    <row r="16" spans="1:23" ht="15.75" thickBot="1" x14ac:dyDescent="0.3">
      <c r="A16" s="31" t="s">
        <v>11</v>
      </c>
      <c r="B16" s="11"/>
      <c r="C16" s="2"/>
      <c r="D16" s="50">
        <f t="shared" si="1"/>
        <v>2011</v>
      </c>
      <c r="E16" s="5"/>
      <c r="F16" s="6">
        <v>16500</v>
      </c>
      <c r="G16" s="8">
        <v>5500</v>
      </c>
      <c r="H16" s="4"/>
      <c r="I16" s="7">
        <f>MAX(0,E16-F16)</f>
        <v>0</v>
      </c>
      <c r="J16" s="7">
        <f>IF(Sheet1!$B$22&gt;=15,1,0)*MIN(I16,3000)</f>
        <v>0</v>
      </c>
      <c r="K16" s="9"/>
      <c r="S16" s="2"/>
      <c r="T16" s="2"/>
      <c r="U16" s="2"/>
      <c r="V16" s="2"/>
      <c r="W16" s="2"/>
    </row>
    <row r="17" spans="1:23" ht="15.75" thickBot="1" x14ac:dyDescent="0.3">
      <c r="A17" s="31" t="s">
        <v>12</v>
      </c>
      <c r="B17" s="11"/>
      <c r="C17" s="2"/>
      <c r="D17" s="50">
        <f t="shared" si="1"/>
        <v>2012</v>
      </c>
      <c r="E17" s="5"/>
      <c r="F17" s="6">
        <v>17000</v>
      </c>
      <c r="G17" s="8">
        <v>5500</v>
      </c>
      <c r="H17" s="4"/>
      <c r="I17" s="7">
        <f>MAX(0,E17-F17)</f>
        <v>0</v>
      </c>
      <c r="J17" s="7">
        <f>IF(Sheet1!$B$22&gt;=15,1,0)*MIN(I17,3000)</f>
        <v>0</v>
      </c>
      <c r="K17" s="9"/>
      <c r="S17" s="2"/>
      <c r="T17" s="2"/>
      <c r="U17" s="2"/>
      <c r="V17" s="2"/>
      <c r="W17" s="2"/>
    </row>
    <row r="18" spans="1:23" x14ac:dyDescent="0.25">
      <c r="A18" s="32" t="s">
        <v>13</v>
      </c>
      <c r="B18" s="12"/>
      <c r="C18" s="2"/>
      <c r="D18" s="50">
        <f t="shared" si="1"/>
        <v>2013</v>
      </c>
      <c r="E18" s="5"/>
      <c r="F18" s="6">
        <v>17500</v>
      </c>
      <c r="G18" s="8">
        <v>5500</v>
      </c>
      <c r="H18" s="4"/>
      <c r="I18" s="7">
        <f t="shared" si="0"/>
        <v>0</v>
      </c>
      <c r="J18" s="7">
        <f>IF(Sheet1!$B$22&gt;=15,1,0)*MIN(I18,3000)</f>
        <v>0</v>
      </c>
      <c r="K18" s="9"/>
      <c r="S18" s="2"/>
      <c r="T18" s="2"/>
      <c r="U18" s="2"/>
      <c r="V18" s="2"/>
      <c r="W18" s="2"/>
    </row>
    <row r="19" spans="1:23" ht="15.95" customHeight="1" x14ac:dyDescent="0.25">
      <c r="A19" s="32" t="s">
        <v>14</v>
      </c>
      <c r="B19" s="12"/>
      <c r="C19" s="2"/>
      <c r="D19" s="50">
        <f t="shared" si="1"/>
        <v>2014</v>
      </c>
      <c r="E19" s="5"/>
      <c r="F19" s="6">
        <v>17500</v>
      </c>
      <c r="G19" s="8">
        <v>5500</v>
      </c>
      <c r="H19" s="4"/>
      <c r="I19" s="7">
        <f t="shared" si="0"/>
        <v>0</v>
      </c>
      <c r="J19" s="7">
        <f>IF(Sheet1!$B$22&gt;=15,1,0)*MIN(I19,3000)</f>
        <v>0</v>
      </c>
      <c r="K19" s="9"/>
      <c r="S19" s="2"/>
      <c r="T19" s="2"/>
      <c r="U19" s="2"/>
      <c r="V19" s="2"/>
      <c r="W19" s="2"/>
    </row>
    <row r="20" spans="1:23" x14ac:dyDescent="0.25">
      <c r="A20" s="32" t="s">
        <v>15</v>
      </c>
      <c r="B20" s="12"/>
      <c r="C20" s="2"/>
      <c r="D20" s="50">
        <f t="shared" si="1"/>
        <v>2015</v>
      </c>
      <c r="E20" s="5"/>
      <c r="F20" s="6">
        <v>18000</v>
      </c>
      <c r="G20" s="8">
        <v>6000</v>
      </c>
      <c r="H20" s="4"/>
      <c r="I20" s="7">
        <f t="shared" si="0"/>
        <v>0</v>
      </c>
      <c r="J20" s="7">
        <f>IF(Sheet1!$B$22&gt;=15,1,0)*MIN(I20,3000)</f>
        <v>0</v>
      </c>
      <c r="K20" s="9"/>
      <c r="S20" s="2"/>
      <c r="T20" s="2"/>
      <c r="U20" s="2"/>
      <c r="V20" s="2"/>
      <c r="W20" s="2"/>
    </row>
    <row r="21" spans="1:23" ht="15.75" thickBot="1" x14ac:dyDescent="0.3">
      <c r="A21" s="31" t="s">
        <v>16</v>
      </c>
      <c r="B21" s="11"/>
      <c r="C21" s="2"/>
      <c r="D21" s="50">
        <f t="shared" si="1"/>
        <v>2016</v>
      </c>
      <c r="E21" s="5"/>
      <c r="F21" s="6">
        <v>18000</v>
      </c>
      <c r="G21" s="8">
        <v>6000</v>
      </c>
      <c r="H21" s="4"/>
      <c r="I21" s="7">
        <f t="shared" si="0"/>
        <v>0</v>
      </c>
      <c r="J21" s="7">
        <f>IF(Sheet1!$B$22&gt;=15,1,0)*MIN(I21,3000)</f>
        <v>0</v>
      </c>
      <c r="K21" s="9"/>
      <c r="S21" s="2"/>
      <c r="T21" s="2"/>
      <c r="U21" s="2"/>
      <c r="V21" s="2"/>
      <c r="W21" s="2"/>
    </row>
    <row r="22" spans="1:23" ht="15.75" thickBot="1" x14ac:dyDescent="0.3">
      <c r="A22" s="39" t="s">
        <v>17</v>
      </c>
      <c r="B22" s="40"/>
      <c r="C22" s="2"/>
      <c r="D22" s="50">
        <f t="shared" si="1"/>
        <v>2017</v>
      </c>
      <c r="E22" s="5"/>
      <c r="F22" s="6">
        <v>18000</v>
      </c>
      <c r="G22" s="8">
        <v>6000</v>
      </c>
      <c r="H22" s="4"/>
      <c r="I22" s="7">
        <f t="shared" si="0"/>
        <v>0</v>
      </c>
      <c r="J22" s="7">
        <f>IF(Sheet1!$B$22&gt;=15,1,0)*MIN(I22,3000)</f>
        <v>0</v>
      </c>
      <c r="K22" s="9"/>
      <c r="S22" s="2"/>
      <c r="T22" s="2"/>
      <c r="U22" s="2"/>
      <c r="V22" s="2"/>
      <c r="W22" s="2"/>
    </row>
    <row r="23" spans="1:23" ht="15.75" thickBot="1" x14ac:dyDescent="0.3">
      <c r="A23" s="36" t="s">
        <v>18</v>
      </c>
      <c r="B23" s="42">
        <f>D34</f>
        <v>0</v>
      </c>
      <c r="C23" s="2"/>
      <c r="D23" s="50">
        <f t="shared" si="1"/>
        <v>2018</v>
      </c>
      <c r="E23" s="5"/>
      <c r="F23" s="6">
        <v>18500</v>
      </c>
      <c r="G23" s="8">
        <v>6000</v>
      </c>
      <c r="H23" s="4"/>
      <c r="I23" s="7">
        <f t="shared" si="0"/>
        <v>0</v>
      </c>
      <c r="J23" s="7">
        <f>IF(Sheet1!$B$22&gt;=15,1,0)*MIN(I23,3000)</f>
        <v>0</v>
      </c>
      <c r="K23" s="9"/>
      <c r="S23" s="2"/>
      <c r="T23" s="2"/>
      <c r="U23" s="2"/>
      <c r="V23" s="2"/>
      <c r="W23" s="2"/>
    </row>
    <row r="24" spans="1:23" ht="15.75" thickBot="1" x14ac:dyDescent="0.3">
      <c r="A24" s="37" t="s">
        <v>19</v>
      </c>
      <c r="B24" s="41">
        <f>B22*5000</f>
        <v>0</v>
      </c>
      <c r="C24" s="2"/>
      <c r="D24" s="50">
        <f t="shared" si="1"/>
        <v>2019</v>
      </c>
      <c r="E24" s="5"/>
      <c r="F24" s="6">
        <v>19000</v>
      </c>
      <c r="G24" s="8">
        <v>6000</v>
      </c>
      <c r="H24" s="4"/>
      <c r="I24" s="7">
        <f t="shared" ref="I24:I30" si="2">MAX(0,E24-F24)</f>
        <v>0</v>
      </c>
      <c r="J24" s="7">
        <f>IF(Sheet1!$B$22&gt;=15,1,0)*MIN(I24,3000)</f>
        <v>0</v>
      </c>
      <c r="K24" s="9"/>
      <c r="L24" s="2"/>
      <c r="M24" s="2"/>
      <c r="N24" s="2"/>
      <c r="O24" s="2"/>
      <c r="P24" s="2"/>
      <c r="Q24" s="2"/>
      <c r="R24" s="2"/>
      <c r="S24" s="2"/>
      <c r="T24" s="2"/>
      <c r="U24" s="2"/>
      <c r="V24" s="2"/>
      <c r="W24" s="2"/>
    </row>
    <row r="25" spans="1:23" ht="15.75" thickBot="1" x14ac:dyDescent="0.3">
      <c r="A25" s="38" t="s">
        <v>20</v>
      </c>
      <c r="B25" s="44">
        <v>24500</v>
      </c>
      <c r="C25" s="2"/>
      <c r="D25" s="50">
        <f t="shared" si="1"/>
        <v>2020</v>
      </c>
      <c r="E25" s="5"/>
      <c r="F25" s="6">
        <v>19500</v>
      </c>
      <c r="G25" s="8">
        <v>6500</v>
      </c>
      <c r="H25" s="4"/>
      <c r="I25" s="7">
        <f t="shared" si="2"/>
        <v>0</v>
      </c>
      <c r="J25" s="7">
        <f>IF(Sheet1!$B$22&gt;=15,1,0)*MIN(I25,3000)</f>
        <v>0</v>
      </c>
      <c r="K25" s="9"/>
      <c r="L25" s="2"/>
      <c r="M25" s="2"/>
      <c r="N25" s="2"/>
      <c r="O25" s="2"/>
      <c r="P25" s="2"/>
      <c r="Q25" s="2"/>
      <c r="R25" s="2"/>
      <c r="S25" s="2"/>
      <c r="T25" s="2"/>
      <c r="U25" s="2"/>
      <c r="V25" s="2"/>
      <c r="W25" s="2"/>
    </row>
    <row r="26" spans="1:23" ht="15.75" thickBot="1" x14ac:dyDescent="0.3">
      <c r="A26" s="37" t="s">
        <v>21</v>
      </c>
      <c r="B26" s="43">
        <f xml:space="preserve"> IF(AND(B21&gt;=60, B21&lt;=63), 11250, IF(B21&gt;=50, 8000, 0))</f>
        <v>0</v>
      </c>
      <c r="C26" s="2"/>
      <c r="D26" s="50">
        <f t="shared" si="1"/>
        <v>2021</v>
      </c>
      <c r="E26" s="5"/>
      <c r="F26" s="6">
        <v>19500</v>
      </c>
      <c r="G26" s="8">
        <v>6500</v>
      </c>
      <c r="H26" s="4"/>
      <c r="I26" s="7">
        <f t="shared" si="2"/>
        <v>0</v>
      </c>
      <c r="J26" s="7">
        <f>IF(Sheet1!$B$22&gt;=15,1,0)*MIN(I26,3000)</f>
        <v>0</v>
      </c>
      <c r="K26" s="9"/>
      <c r="L26" s="2"/>
      <c r="M26" s="2"/>
      <c r="N26" s="2"/>
      <c r="O26" s="2"/>
      <c r="P26" s="2"/>
      <c r="Q26" s="2"/>
      <c r="R26" s="2"/>
      <c r="S26" s="2"/>
      <c r="T26" s="2"/>
      <c r="U26" s="2"/>
      <c r="V26" s="2"/>
      <c r="W26" s="2"/>
    </row>
    <row r="27" spans="1:23" ht="16.5" customHeight="1" thickBot="1" x14ac:dyDescent="0.3">
      <c r="A27" s="37" t="s">
        <v>22</v>
      </c>
      <c r="B27" s="45">
        <f>E34</f>
        <v>0</v>
      </c>
      <c r="C27" s="2"/>
      <c r="D27" s="50">
        <f t="shared" si="1"/>
        <v>2022</v>
      </c>
      <c r="E27" s="5"/>
      <c r="F27" s="6">
        <v>20500</v>
      </c>
      <c r="G27" s="8">
        <v>6500</v>
      </c>
      <c r="H27" s="4"/>
      <c r="I27" s="7">
        <f t="shared" si="2"/>
        <v>0</v>
      </c>
      <c r="J27" s="7">
        <f>IF(Sheet1!$B$22&gt;=15,1,0)*MIN(I27,3000)</f>
        <v>0</v>
      </c>
      <c r="K27" s="9"/>
      <c r="L27" s="2"/>
      <c r="M27" s="2"/>
      <c r="N27" s="2"/>
      <c r="O27" s="2"/>
      <c r="P27" s="2"/>
      <c r="Q27" s="2"/>
      <c r="R27" s="13"/>
      <c r="S27" s="13"/>
      <c r="T27" s="13"/>
      <c r="U27" s="13"/>
      <c r="V27" s="13"/>
      <c r="W27" s="2"/>
    </row>
    <row r="28" spans="1:23" ht="15.75" customHeight="1" thickBot="1" x14ac:dyDescent="0.3">
      <c r="A28" s="37" t="s">
        <v>23</v>
      </c>
      <c r="B28" s="43">
        <f>IF(AND(B22&gt;=15, B23&lt;B24), MIN(MIN(3000, 15000 - B27), B24 - B23), 0)</f>
        <v>0</v>
      </c>
      <c r="C28" s="2"/>
      <c r="D28" s="50">
        <f t="shared" si="1"/>
        <v>2023</v>
      </c>
      <c r="E28" s="5"/>
      <c r="F28" s="6">
        <v>22500</v>
      </c>
      <c r="G28" s="8">
        <v>7500</v>
      </c>
      <c r="H28" s="4"/>
      <c r="I28" s="7">
        <f t="shared" si="2"/>
        <v>0</v>
      </c>
      <c r="J28" s="7">
        <f>IF(Sheet1!$B$22&gt;=15,1,0)*MIN(I28,3000)</f>
        <v>0</v>
      </c>
      <c r="K28" s="9"/>
      <c r="L28" s="2"/>
      <c r="M28" s="2"/>
      <c r="N28" s="2"/>
      <c r="O28" s="2"/>
      <c r="P28" s="2"/>
      <c r="Q28" s="2"/>
      <c r="R28" s="13"/>
      <c r="S28" s="13"/>
      <c r="T28" s="13"/>
      <c r="U28" s="13"/>
      <c r="V28" s="13"/>
      <c r="W28" s="2"/>
    </row>
    <row r="29" spans="1:23" ht="15.75" customHeight="1" thickBot="1" x14ac:dyDescent="0.3">
      <c r="A29" s="35" t="s">
        <v>24</v>
      </c>
      <c r="B29" s="46">
        <f>SUM(B25+B26+B28)</f>
        <v>24500</v>
      </c>
      <c r="C29" s="2"/>
      <c r="D29" s="50">
        <v>2024</v>
      </c>
      <c r="E29" s="5"/>
      <c r="F29" s="6">
        <v>23000</v>
      </c>
      <c r="G29" s="8">
        <v>7500</v>
      </c>
      <c r="H29" s="4"/>
      <c r="I29" s="7">
        <f t="shared" si="2"/>
        <v>0</v>
      </c>
      <c r="J29" s="7">
        <f>IF(Sheet1!$B$22&gt;=15,1,0)*MIN(I29,3000)</f>
        <v>0</v>
      </c>
      <c r="K29" s="9"/>
      <c r="L29" s="2"/>
      <c r="M29" s="2"/>
      <c r="N29" s="2"/>
      <c r="O29" s="2"/>
      <c r="P29" s="2"/>
      <c r="Q29" s="2"/>
      <c r="R29" s="2"/>
      <c r="S29" s="2"/>
      <c r="T29" s="13"/>
      <c r="U29" s="13"/>
      <c r="V29" s="13"/>
      <c r="W29" s="2"/>
    </row>
    <row r="30" spans="1:23" ht="15.75" customHeight="1" thickBot="1" x14ac:dyDescent="0.3">
      <c r="A30" s="2"/>
      <c r="B30" s="2"/>
      <c r="C30" s="2"/>
      <c r="D30" s="50">
        <v>2025</v>
      </c>
      <c r="E30" s="5"/>
      <c r="F30" s="6">
        <v>23500</v>
      </c>
      <c r="G30" s="8">
        <v>7500</v>
      </c>
      <c r="H30" s="14">
        <v>11250</v>
      </c>
      <c r="I30" s="7">
        <f t="shared" si="2"/>
        <v>0</v>
      </c>
      <c r="J30" s="7">
        <f>IF(Sheet1!$B$22&gt;=15,1,0)*MIN(I30,3000)</f>
        <v>0</v>
      </c>
      <c r="K30" s="9"/>
      <c r="L30" s="2"/>
      <c r="M30" s="2"/>
      <c r="N30" s="2"/>
      <c r="O30" s="2"/>
      <c r="P30" s="2"/>
      <c r="Q30" s="2"/>
      <c r="R30" s="2"/>
      <c r="S30" s="2"/>
      <c r="T30" s="13"/>
      <c r="U30" s="13"/>
      <c r="V30" s="13"/>
      <c r="W30" s="2"/>
    </row>
    <row r="31" spans="1:23" ht="15.75" thickBot="1" x14ac:dyDescent="0.3">
      <c r="A31" s="2"/>
      <c r="B31" s="2"/>
      <c r="C31" s="2"/>
      <c r="D31" s="50">
        <v>2026</v>
      </c>
      <c r="E31" s="5"/>
      <c r="F31" s="6">
        <v>24500</v>
      </c>
      <c r="G31" s="8">
        <v>8000</v>
      </c>
      <c r="H31" s="14">
        <v>11250</v>
      </c>
      <c r="I31" s="7">
        <f t="shared" ref="I31" si="3">MAX(0,E31-F31)</f>
        <v>0</v>
      </c>
      <c r="J31" s="7">
        <f>IF(Sheet1!$B$22&gt;=15,1,0)*MIN(I31,3000)</f>
        <v>0</v>
      </c>
      <c r="K31" s="9"/>
      <c r="L31" s="2"/>
      <c r="M31" s="2"/>
      <c r="N31" s="2"/>
      <c r="O31" s="2"/>
      <c r="P31" s="2"/>
      <c r="Q31" s="2"/>
      <c r="R31" s="2"/>
      <c r="S31" s="2"/>
      <c r="T31" s="13"/>
      <c r="U31" s="13"/>
      <c r="V31" s="13"/>
      <c r="W31" s="2"/>
    </row>
    <row r="32" spans="1:23" ht="15.75" customHeight="1" x14ac:dyDescent="0.25">
      <c r="A32" s="64" t="s">
        <v>25</v>
      </c>
      <c r="B32" s="64"/>
      <c r="C32" s="28"/>
      <c r="D32" s="33"/>
      <c r="E32" s="33"/>
      <c r="F32" s="4"/>
      <c r="G32" s="4"/>
      <c r="H32" s="4"/>
      <c r="I32" s="4"/>
      <c r="J32" s="4"/>
      <c r="K32" s="2"/>
      <c r="L32" s="2"/>
      <c r="M32" s="2"/>
      <c r="N32" s="2"/>
      <c r="O32" s="2"/>
      <c r="P32" s="2"/>
      <c r="Q32" s="2"/>
      <c r="R32" s="2"/>
      <c r="S32" s="2"/>
      <c r="T32" s="13"/>
      <c r="U32" s="13"/>
      <c r="V32" s="13"/>
      <c r="W32" s="2"/>
    </row>
    <row r="33" spans="1:23" ht="15.75" customHeight="1" x14ac:dyDescent="0.25">
      <c r="A33" s="64"/>
      <c r="B33" s="64"/>
      <c r="C33" s="28"/>
      <c r="D33" s="33" t="s">
        <v>26</v>
      </c>
      <c r="E33" s="33" t="s">
        <v>27</v>
      </c>
      <c r="F33" s="4"/>
      <c r="G33" s="4"/>
      <c r="H33" s="4"/>
      <c r="I33" s="4"/>
      <c r="J33" s="4"/>
      <c r="K33" s="2"/>
      <c r="L33" s="2"/>
      <c r="M33" s="2"/>
      <c r="N33" s="2"/>
      <c r="O33" s="2"/>
      <c r="P33" s="2"/>
      <c r="Q33" s="2"/>
      <c r="R33" s="2"/>
      <c r="S33" s="2"/>
      <c r="T33" s="13"/>
      <c r="U33" s="13"/>
      <c r="V33" s="13"/>
      <c r="W33" s="2"/>
    </row>
    <row r="34" spans="1:23" ht="12.6" customHeight="1" x14ac:dyDescent="0.25">
      <c r="A34" s="47"/>
      <c r="B34" s="47"/>
      <c r="C34" s="28"/>
      <c r="D34" s="34">
        <f>SUM(E6:E31)</f>
        <v>0</v>
      </c>
      <c r="E34" s="34">
        <f>SUM(J7:J31)</f>
        <v>0</v>
      </c>
      <c r="F34" s="4"/>
      <c r="G34" s="4"/>
      <c r="H34" s="4"/>
      <c r="I34" s="4"/>
      <c r="J34" s="4"/>
      <c r="K34" s="2"/>
      <c r="L34" s="13"/>
      <c r="M34" s="2"/>
      <c r="N34" s="2"/>
      <c r="O34" s="2"/>
      <c r="P34" s="13"/>
      <c r="Q34" s="2"/>
      <c r="R34" s="2"/>
      <c r="S34" s="2"/>
      <c r="T34" s="13"/>
      <c r="U34" s="13"/>
      <c r="V34" s="13"/>
      <c r="W34" s="2"/>
    </row>
    <row r="35" spans="1:23" ht="15.75" customHeight="1" x14ac:dyDescent="0.25">
      <c r="A35" s="65" t="s">
        <v>28</v>
      </c>
      <c r="B35" s="65"/>
      <c r="C35" s="2"/>
      <c r="D35" s="2"/>
      <c r="E35" s="2"/>
      <c r="F35" s="2"/>
      <c r="G35" s="2"/>
      <c r="H35" s="2"/>
      <c r="I35" s="2"/>
      <c r="J35" s="2"/>
      <c r="K35" s="2"/>
      <c r="L35" s="15"/>
      <c r="M35" s="2"/>
      <c r="N35" s="2"/>
      <c r="O35" s="2"/>
      <c r="P35" s="13"/>
      <c r="Q35" s="2"/>
      <c r="R35" s="2"/>
      <c r="S35" s="2"/>
      <c r="T35" s="13"/>
      <c r="U35" s="13"/>
      <c r="V35" s="13"/>
      <c r="W35" s="2"/>
    </row>
    <row r="36" spans="1:23" x14ac:dyDescent="0.25">
      <c r="A36" s="65"/>
      <c r="B36" s="65"/>
      <c r="C36" s="2"/>
      <c r="L36" s="15"/>
      <c r="M36" s="2"/>
      <c r="N36" s="2"/>
      <c r="O36" s="2"/>
      <c r="P36" s="2"/>
      <c r="Q36" s="2"/>
      <c r="R36" s="2"/>
      <c r="S36" s="2"/>
      <c r="T36" s="2"/>
      <c r="U36" s="2"/>
      <c r="V36" s="2"/>
      <c r="W36" s="2"/>
    </row>
    <row r="37" spans="1:23" x14ac:dyDescent="0.25">
      <c r="A37" s="65"/>
      <c r="B37" s="65"/>
      <c r="C37" s="2"/>
      <c r="L37" s="16"/>
      <c r="M37" s="2"/>
      <c r="N37" s="2"/>
      <c r="O37" s="2"/>
      <c r="P37" s="2"/>
      <c r="Q37" s="2"/>
      <c r="R37" s="2"/>
      <c r="S37" s="2"/>
      <c r="T37" s="2"/>
      <c r="U37" s="2"/>
      <c r="V37" s="2"/>
      <c r="W37" s="2"/>
    </row>
    <row r="38" spans="1:23" x14ac:dyDescent="0.25">
      <c r="A38" s="65"/>
      <c r="B38" s="65"/>
      <c r="C38" s="2"/>
      <c r="L38" s="16"/>
      <c r="M38" s="2"/>
      <c r="N38" s="2"/>
      <c r="O38" s="2"/>
      <c r="P38" s="2"/>
      <c r="Q38" s="2"/>
      <c r="R38" s="2"/>
      <c r="S38" s="2"/>
      <c r="T38" s="2"/>
      <c r="U38" s="2"/>
      <c r="V38" s="2"/>
      <c r="W38" s="2"/>
    </row>
    <row r="39" spans="1:23" ht="15" customHeight="1" x14ac:dyDescent="0.25">
      <c r="A39" s="65"/>
      <c r="B39" s="65"/>
      <c r="C39" s="2"/>
      <c r="L39" s="16"/>
      <c r="M39" s="2"/>
      <c r="N39" s="2"/>
      <c r="O39" s="2"/>
      <c r="P39" s="2"/>
      <c r="Q39" s="2"/>
      <c r="R39" s="2"/>
      <c r="S39" s="2"/>
      <c r="T39" s="2"/>
      <c r="U39" s="2"/>
      <c r="V39" s="2"/>
      <c r="W39" s="2"/>
    </row>
    <row r="40" spans="1:23" ht="25.5" customHeight="1" x14ac:dyDescent="0.25">
      <c r="A40" s="65"/>
      <c r="B40" s="65"/>
      <c r="C40" s="2"/>
      <c r="L40" s="16"/>
      <c r="M40" s="2"/>
      <c r="N40" s="2"/>
      <c r="O40" s="2"/>
      <c r="P40" s="2"/>
      <c r="Q40" s="2"/>
      <c r="R40" s="2"/>
      <c r="S40" s="2"/>
      <c r="T40" s="2"/>
      <c r="U40" s="2"/>
      <c r="V40" s="2"/>
      <c r="W40" s="2"/>
    </row>
    <row r="41" spans="1:23" x14ac:dyDescent="0.25">
      <c r="A41" s="48"/>
      <c r="B41" s="48"/>
      <c r="C41" s="2"/>
      <c r="L41" s="2"/>
      <c r="M41" s="2"/>
      <c r="N41" s="2"/>
      <c r="O41" s="2"/>
      <c r="P41" s="2"/>
      <c r="Q41" s="2"/>
      <c r="R41" s="2"/>
      <c r="S41" s="2"/>
      <c r="T41" s="2"/>
      <c r="U41" s="2"/>
      <c r="V41" s="2"/>
      <c r="W41" s="2"/>
    </row>
    <row r="42" spans="1:23" ht="15" customHeight="1" x14ac:dyDescent="0.25">
      <c r="A42" s="65" t="s">
        <v>29</v>
      </c>
      <c r="B42" s="65"/>
      <c r="C42" s="2"/>
      <c r="L42" s="2"/>
      <c r="M42" s="2"/>
      <c r="N42" s="2"/>
      <c r="O42" s="2"/>
      <c r="P42" s="2"/>
      <c r="Q42" s="2"/>
      <c r="R42" s="2"/>
      <c r="S42" s="2"/>
      <c r="T42" s="2"/>
      <c r="U42" s="2"/>
      <c r="V42" s="2"/>
      <c r="W42" s="2"/>
    </row>
    <row r="43" spans="1:23" x14ac:dyDescent="0.25">
      <c r="A43" s="65"/>
      <c r="B43" s="65"/>
      <c r="C43" s="2"/>
      <c r="L43" s="2"/>
      <c r="M43" s="2"/>
      <c r="N43" s="2"/>
      <c r="O43" s="2"/>
      <c r="P43" s="2"/>
      <c r="Q43" s="2"/>
      <c r="R43" s="2"/>
      <c r="S43" s="2"/>
      <c r="T43" s="2"/>
      <c r="U43" s="2"/>
      <c r="V43" s="2"/>
      <c r="W43" s="2"/>
    </row>
    <row r="44" spans="1:23" x14ac:dyDescent="0.25">
      <c r="A44" s="65"/>
      <c r="B44" s="65"/>
      <c r="C44" s="2"/>
      <c r="L44" s="2"/>
      <c r="M44" s="2"/>
      <c r="N44" s="2"/>
      <c r="O44" s="2"/>
      <c r="P44" s="2"/>
      <c r="Q44" s="2"/>
      <c r="R44" s="2"/>
      <c r="S44" s="2"/>
      <c r="T44" s="2"/>
      <c r="U44" s="2"/>
      <c r="V44" s="2"/>
      <c r="W44" s="2"/>
    </row>
    <row r="45" spans="1:23" x14ac:dyDescent="0.25">
      <c r="A45" s="65"/>
      <c r="B45" s="65"/>
      <c r="C45" s="2"/>
      <c r="L45" s="2"/>
      <c r="M45" s="2"/>
      <c r="N45" s="2"/>
      <c r="O45" s="2"/>
      <c r="P45" s="2"/>
      <c r="Q45" s="2"/>
      <c r="R45" s="2"/>
      <c r="S45" s="2"/>
      <c r="T45" s="2"/>
      <c r="U45" s="2"/>
      <c r="V45" s="2"/>
      <c r="W45" s="2"/>
    </row>
    <row r="46" spans="1:23" x14ac:dyDescent="0.25">
      <c r="A46" s="65"/>
      <c r="B46" s="65"/>
      <c r="C46" s="2"/>
      <c r="L46" s="2"/>
      <c r="M46" s="2"/>
      <c r="N46" s="2"/>
      <c r="O46" s="2"/>
      <c r="P46" s="2"/>
      <c r="Q46" s="2"/>
      <c r="R46" s="2"/>
      <c r="S46" s="2"/>
      <c r="T46" s="2"/>
      <c r="U46" s="2"/>
      <c r="V46" s="2"/>
      <c r="W46" s="2"/>
    </row>
    <row r="47" spans="1:23" ht="38.25" customHeight="1" x14ac:dyDescent="0.25">
      <c r="A47" s="65"/>
      <c r="B47" s="65"/>
      <c r="C47" s="2"/>
      <c r="L47" s="2"/>
      <c r="M47" s="2"/>
      <c r="N47" s="2"/>
      <c r="O47" s="2"/>
      <c r="P47" s="2"/>
      <c r="Q47" s="2"/>
      <c r="R47" s="2"/>
      <c r="S47" s="2"/>
      <c r="T47" s="2"/>
      <c r="U47" s="2"/>
      <c r="V47" s="2"/>
      <c r="W47" s="2"/>
    </row>
    <row r="48" spans="1:23" x14ac:dyDescent="0.25">
      <c r="C48" s="2"/>
      <c r="L48" s="2"/>
      <c r="M48" s="2"/>
      <c r="N48" s="2"/>
      <c r="O48" s="2"/>
      <c r="P48" s="2"/>
      <c r="Q48" s="2"/>
      <c r="R48" s="2"/>
      <c r="S48" s="2"/>
      <c r="T48" s="2"/>
      <c r="U48" s="2"/>
      <c r="V48" s="2"/>
      <c r="W48" s="2"/>
    </row>
    <row r="49" spans="1:23" ht="15.75" thickBot="1" x14ac:dyDescent="0.3">
      <c r="A49" s="49" t="s">
        <v>30</v>
      </c>
      <c r="B49" s="48"/>
      <c r="L49" s="2"/>
      <c r="M49" s="2"/>
      <c r="N49" s="2"/>
      <c r="O49" s="2"/>
      <c r="P49" s="2"/>
      <c r="Q49" s="2"/>
      <c r="R49" s="2"/>
      <c r="S49" s="2"/>
      <c r="T49" s="2"/>
      <c r="U49" s="2"/>
      <c r="V49" s="2"/>
      <c r="W49" s="2"/>
    </row>
    <row r="50" spans="1:23" x14ac:dyDescent="0.25">
      <c r="A50" s="51" t="s">
        <v>31</v>
      </c>
      <c r="B50" s="52"/>
      <c r="L50" s="2"/>
      <c r="M50" s="2"/>
      <c r="N50" s="2"/>
      <c r="O50" s="2"/>
      <c r="P50" s="2"/>
      <c r="Q50" s="2"/>
      <c r="R50" s="2"/>
      <c r="S50" s="2"/>
      <c r="T50" s="2"/>
      <c r="U50" s="2"/>
      <c r="V50" s="2"/>
      <c r="W50" s="2"/>
    </row>
    <row r="51" spans="1:23" x14ac:dyDescent="0.25">
      <c r="A51" s="53"/>
      <c r="B51" s="54"/>
      <c r="L51" s="2"/>
      <c r="M51" s="2"/>
      <c r="N51" s="2"/>
      <c r="O51" s="2"/>
      <c r="P51" s="2"/>
      <c r="Q51" s="2"/>
      <c r="R51" s="2"/>
      <c r="S51" s="2"/>
      <c r="T51" s="2"/>
      <c r="U51" s="2"/>
      <c r="V51" s="2"/>
      <c r="W51" s="2"/>
    </row>
    <row r="52" spans="1:23" x14ac:dyDescent="0.25">
      <c r="A52" s="53"/>
      <c r="B52" s="54"/>
    </row>
    <row r="53" spans="1:23" x14ac:dyDescent="0.25">
      <c r="A53" s="53"/>
      <c r="B53" s="54"/>
    </row>
    <row r="54" spans="1:23" x14ac:dyDescent="0.25">
      <c r="A54" s="17"/>
      <c r="B54" s="18"/>
    </row>
    <row r="55" spans="1:23" x14ac:dyDescent="0.25">
      <c r="A55" s="19"/>
      <c r="B55" s="20"/>
    </row>
    <row r="56" spans="1:23" x14ac:dyDescent="0.25">
      <c r="A56" s="21" t="s">
        <v>32</v>
      </c>
      <c r="B56" s="22" t="s">
        <v>33</v>
      </c>
    </row>
    <row r="57" spans="1:23" x14ac:dyDescent="0.25">
      <c r="A57" s="21"/>
      <c r="B57" s="22"/>
    </row>
    <row r="58" spans="1:23" x14ac:dyDescent="0.25">
      <c r="A58" s="23"/>
      <c r="B58" s="24"/>
    </row>
    <row r="59" spans="1:23" ht="15.75" thickBot="1" x14ac:dyDescent="0.3">
      <c r="A59" s="25" t="s">
        <v>34</v>
      </c>
      <c r="B59" s="26" t="s">
        <v>33</v>
      </c>
    </row>
  </sheetData>
  <sheetProtection sheet="1" objects="1" scenarios="1"/>
  <mergeCells count="8">
    <mergeCell ref="A50:B53"/>
    <mergeCell ref="A5:C12"/>
    <mergeCell ref="A32:B33"/>
    <mergeCell ref="A35:B40"/>
    <mergeCell ref="A1:K1"/>
    <mergeCell ref="A2:K2"/>
    <mergeCell ref="A3:K3"/>
    <mergeCell ref="A42:B47"/>
  </mergeCells>
  <phoneticPr fontId="2" type="noConversion"/>
  <dataValidations count="1">
    <dataValidation type="decimal" operator="greaterThanOrEqual" allowBlank="1" showErrorMessage="1" errorTitle="PositiveErrorMsg" error="Please enter a value greater than zero." sqref="E6:E31" xr:uid="{7393C3AC-2F17-4B39-95B3-7FE596990B82}">
      <formula1>0</formula1>
      <formula2>0</formula2>
    </dataValidation>
  </dataValidations>
  <pageMargins left="0.7" right="0.7" top="0.75" bottom="0.75" header="0.3" footer="0.3"/>
  <pageSetup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7ca35106-c4fa-478f-be5a-cc7fbabf2bed">
      <Terms xmlns="http://schemas.microsoft.com/office/infopath/2007/PartnerControls"/>
    </lcf76f155ced4ddcb4097134ff3c332f>
    <TaxCatchAll xmlns="f5f5d06c-df4b-44a3-8c04-fbd6852ef518" xsi:nil="true"/>
    <Notes xmlns="7ca35106-c4fa-478f-be5a-cc7fbabf2bed"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19798CCFE593E44FBC8F069ED404864A" ma:contentTypeVersion="21" ma:contentTypeDescription="Create a new document." ma:contentTypeScope="" ma:versionID="bc342f7130c427c2c4ea1412e2336774">
  <xsd:schema xmlns:xsd="http://www.w3.org/2001/XMLSchema" xmlns:xs="http://www.w3.org/2001/XMLSchema" xmlns:p="http://schemas.microsoft.com/office/2006/metadata/properties" xmlns:ns2="7ca35106-c4fa-478f-be5a-cc7fbabf2bed" xmlns:ns3="f5f5d06c-df4b-44a3-8c04-fbd6852ef518" targetNamespace="http://schemas.microsoft.com/office/2006/metadata/properties" ma:root="true" ma:fieldsID="333254ce807a75e027da4d08f35cc048" ns2:_="" ns3:_="">
    <xsd:import namespace="7ca35106-c4fa-478f-be5a-cc7fbabf2bed"/>
    <xsd:import namespace="f5f5d06c-df4b-44a3-8c04-fbd6852ef518"/>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3:SharedWithUsers" minOccurs="0"/>
                <xsd:element ref="ns3:SharedWithDetails" minOccurs="0"/>
                <xsd:element ref="ns2:Note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ca35106-c4fa-478f-be5a-cc7fbabf2be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Notes" ma:index="19" nillable="true" ma:displayName="Notes" ma:description="Clarifying comments" ma:format="Dropdown" ma:internalName="Notes">
      <xsd:simpleType>
        <xsd:restriction base="dms:Text">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5d064433-6946-4087-8eac-53b4c5125dc0"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Location" ma:index="26" nillable="true" ma:displayName="Location" ma:description="" ma:indexed="true" ma:internalName="MediaServiceLocation" ma:readOnly="true">
      <xsd:simpleType>
        <xsd:restriction base="dms:Text"/>
      </xsd:simpleType>
    </xsd:element>
    <xsd:element name="MediaServiceBillingMetadata" ma:index="27"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5f5d06c-df4b-44a3-8c04-fbd6852ef518"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c24b7b46-612d-47c8-a7b3-be6c8d45b9dc}" ma:internalName="TaxCatchAll" ma:showField="CatchAllData" ma:web="f5f5d06c-df4b-44a3-8c04-fbd6852ef51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5B66ED5-7561-4487-BF0D-FB281EBF8E97}">
  <ds:schemaRefs>
    <ds:schemaRef ds:uri="http://schemas.microsoft.com/office/2006/metadata/properties"/>
    <ds:schemaRef ds:uri="http://schemas.microsoft.com/office/infopath/2007/PartnerControls"/>
    <ds:schemaRef ds:uri="7ca35106-c4fa-478f-be5a-cc7fbabf2bed"/>
    <ds:schemaRef ds:uri="f5f5d06c-df4b-44a3-8c04-fbd6852ef518"/>
  </ds:schemaRefs>
</ds:datastoreItem>
</file>

<file path=customXml/itemProps2.xml><?xml version="1.0" encoding="utf-8"?>
<ds:datastoreItem xmlns:ds="http://schemas.openxmlformats.org/officeDocument/2006/customXml" ds:itemID="{C6694D99-C80E-4ABD-9325-2232784A8FE1}">
  <ds:schemaRefs>
    <ds:schemaRef ds:uri="http://schemas.microsoft.com/sharepoint/v3/contenttype/forms"/>
  </ds:schemaRefs>
</ds:datastoreItem>
</file>

<file path=customXml/itemProps3.xml><?xml version="1.0" encoding="utf-8"?>
<ds:datastoreItem xmlns:ds="http://schemas.openxmlformats.org/officeDocument/2006/customXml" ds:itemID="{F051A9E7-F4B4-4FED-89AF-4AF16B747C5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ca35106-c4fa-478f-be5a-cc7fbabf2bed"/>
    <ds:schemaRef ds:uri="f5f5d06c-df4b-44a3-8c04-fbd6852ef51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Manager/>
  <Company>CSU Office of the Chancellor</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Barile, Samantha</dc:creator>
  <cp:keywords/>
  <dc:description/>
  <cp:lastModifiedBy>Justine Cook</cp:lastModifiedBy>
  <cp:revision/>
  <dcterms:created xsi:type="dcterms:W3CDTF">2025-01-14T21:46:07Z</dcterms:created>
  <dcterms:modified xsi:type="dcterms:W3CDTF">2026-03-25T17:46:10Z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0x01010019798CCFE593E44FBC8F069ED404864A</vt:lpwstr>
  </property>
</Properties>
</file>